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150" windowHeight="13425" activeTab="0"/>
  </bookViews>
  <sheets>
    <sheet name="Tab.2...4" sheetId="1" r:id="rId1"/>
  </sheets>
  <definedNames/>
  <calcPr fullCalcOnLoad="1"/>
</workbook>
</file>

<file path=xl/sharedStrings.xml><?xml version="1.0" encoding="utf-8"?>
<sst xmlns="http://schemas.openxmlformats.org/spreadsheetml/2006/main" count="134" uniqueCount="89">
  <si>
    <t>Flugzeug</t>
  </si>
  <si>
    <t>Elektro-PKW</t>
  </si>
  <si>
    <t>PKW</t>
  </si>
  <si>
    <t>Stadtbus</t>
  </si>
  <si>
    <t>Fernbus</t>
  </si>
  <si>
    <t>Diesellok-ICE</t>
  </si>
  <si>
    <t>Nettoverbrauch</t>
  </si>
  <si>
    <t>Dieseläuqival.</t>
  </si>
  <si>
    <t>Wirkungsgrad</t>
  </si>
  <si>
    <t>Faktor</t>
  </si>
  <si>
    <t>kWh</t>
  </si>
  <si>
    <t>ICE elektrisch</t>
  </si>
  <si>
    <t>50% Strommix</t>
  </si>
  <si>
    <t>Motor-</t>
  </si>
  <si>
    <t>kWh / 100km</t>
  </si>
  <si>
    <t>pro Personen-</t>
  </si>
  <si>
    <t>kilometer</t>
  </si>
  <si>
    <t>Hybrid PKW*</t>
  </si>
  <si>
    <t>*innerstädtisch</t>
  </si>
  <si>
    <t>Liter / 100km</t>
  </si>
  <si>
    <t>Umrechnungs-</t>
  </si>
  <si>
    <t>Energie</t>
  </si>
  <si>
    <t>Bewegungs-</t>
  </si>
  <si>
    <t>CO2-Faktor</t>
  </si>
  <si>
    <t>kg / kWh</t>
  </si>
  <si>
    <t>CO2 pro</t>
  </si>
  <si>
    <t>Passagier-</t>
  </si>
  <si>
    <t>faktor Diesel auf</t>
  </si>
  <si>
    <t>kWh / Liter</t>
  </si>
  <si>
    <t>Strommix 50%</t>
  </si>
  <si>
    <t>Strommix 63%</t>
  </si>
  <si>
    <t>100% Kohlestrom</t>
  </si>
  <si>
    <t>Diesel</t>
  </si>
  <si>
    <t>Braunkohle /</t>
  </si>
  <si>
    <t>g / km</t>
  </si>
  <si>
    <t>Zum Motorwirkungsgrad:</t>
  </si>
  <si>
    <t>Elektro-PKW und ICE: siehe Anh.13</t>
  </si>
  <si>
    <t>Hybrid-PKW: siehe Anh.4, gilt nur für Stadtverkehr. Landstrasse und Autobahn ist vergleichbar zum PKW</t>
  </si>
  <si>
    <t>Rechengang für elektrische Verkehrsmittel:</t>
  </si>
  <si>
    <t xml:space="preserve">Ausgehend vom PKW und Diesellok-ICE wird die Bewegungsenergie berechnet. Diese ist für Elektro-PKW und ICE-elektrisch identisch. </t>
  </si>
  <si>
    <t>Von da aus wird über den Wirkungsgrad auf das Dieseläquivalent rückgerechnet.</t>
  </si>
  <si>
    <t>Auslastung</t>
  </si>
  <si>
    <t>Auslastung in Kilogramm pro Passagierkilometer nach [102]</t>
  </si>
  <si>
    <t>Kohlendioxidemission eines PKW in Abhängigkeit von der Auslastung</t>
  </si>
  <si>
    <t>das Passagiergewicht wird vernachlässigt</t>
  </si>
  <si>
    <t>Durchschnitt auf Autobahnen</t>
  </si>
  <si>
    <t xml:space="preserve">voll besetzter Zug </t>
  </si>
  <si>
    <t>ICE vor 1989</t>
  </si>
  <si>
    <t>voll besetzt</t>
  </si>
  <si>
    <t>ICE der SBB Schweiz</t>
  </si>
  <si>
    <t>Vergleich von Verkehrsmitteln</t>
  </si>
  <si>
    <t>Tabelle 2</t>
  </si>
  <si>
    <t xml:space="preserve">Tabelle 3 </t>
  </si>
  <si>
    <t>Tabelle 4</t>
  </si>
  <si>
    <t>ICE mit Diesellok</t>
  </si>
  <si>
    <t>Flottentyp</t>
  </si>
  <si>
    <t>Dieseläquiv.</t>
  </si>
  <si>
    <t>Liter/100km</t>
  </si>
  <si>
    <t>CO2 bei</t>
  </si>
  <si>
    <t>100% Kohle</t>
  </si>
  <si>
    <t>Vergleich von Verkehrsmitteln - Herleitungen</t>
  </si>
  <si>
    <t>Bemerkungen</t>
  </si>
  <si>
    <t>ICE nach 1994</t>
  </si>
  <si>
    <t>g/Pkm</t>
  </si>
  <si>
    <t>50% Kohle</t>
  </si>
  <si>
    <t>25% Kohle</t>
  </si>
  <si>
    <t>1 Person</t>
  </si>
  <si>
    <t>bei</t>
  </si>
  <si>
    <t>von</t>
  </si>
  <si>
    <t>2017 CO2 bei</t>
  </si>
  <si>
    <t>Duchschnitt</t>
  </si>
  <si>
    <t>(hier ändern)</t>
  </si>
  <si>
    <t>Wirkungsgrad E-Mobil bei 100% Kohle</t>
  </si>
  <si>
    <t>Wirkungsgrad E-Zug bei 100% Kohle</t>
  </si>
  <si>
    <t>Wirkungsgrad Hybrid ohne Plug-In</t>
  </si>
  <si>
    <t>Verbrenner: 0,4 * 80% um den Verlust von Primärenergie einzubeziehen</t>
  </si>
  <si>
    <t>Wirkungsgrad PKW Diesel/Benzin</t>
  </si>
  <si>
    <t>Flugzeug: unklar, Verbrenner-Wert übernommen</t>
  </si>
  <si>
    <t>2030? CO2 bei</t>
  </si>
  <si>
    <t>Kohlendioxidemission eines ICE in Abhängigkeit von der Zugauslastung 50%</t>
  </si>
  <si>
    <t>Kohlendioxidemission eines ICE in Abhängigkeit von der Zugauslastung 25%</t>
  </si>
  <si>
    <t>CO2 in g / Pkm</t>
  </si>
  <si>
    <t>Stand 2017: Kohleanteil 50%; das Passagiergewicht wird vernachlässigt</t>
  </si>
  <si>
    <t>Stand 2030: Kohleanteil 25%; das Passagiergewicht wird vernachlässigt</t>
  </si>
  <si>
    <t>selbst bei nur 25% Kohlestromanteil -&gt; Ziel für 2030</t>
  </si>
  <si>
    <t>Fazit: Ein voll besetzter PKW produziert nur ein Drittel der CO2-Emissionen pro Pkm im Vergleich zum vollbesetzten ICE</t>
  </si>
  <si>
    <t>Oder: Wir verbrennen die letzte Kohle für Wolkenkuckucksheime!</t>
  </si>
  <si>
    <t xml:space="preserve">Berechnungsgrundlage zu Tabelle 2…4 in http://www.gheinz.de/publications/papers/2011_KlimaundKohlekraft.htm#tabb2 </t>
  </si>
  <si>
    <t>Achtung! Wirkungsgrade wurden aktualisiert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</si>
</sst>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"/>
    <numFmt numFmtId="166" formatCode="0.0%"/>
  </numFmts>
  <fonts count="6">
    <font>
      <sz val="10"/>
      <name val="Arial"/>
      <family val="0"/>
    </font>
    <font>
      <sz val="8"/>
      <name val="Arial"/>
      <family val="0"/>
    </font>
    <font>
      <sz val="14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10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Fill="1" applyAlignment="1">
      <alignment/>
    </xf>
    <xf numFmtId="2" fontId="0" fillId="0" borderId="0" xfId="0" applyNumberFormat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0" fontId="0" fillId="5" borderId="0" xfId="0" applyFill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ill="1" applyAlignment="1">
      <alignment/>
    </xf>
    <xf numFmtId="165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4" borderId="0" xfId="0" applyFill="1" applyAlignment="1">
      <alignment horizontal="center"/>
    </xf>
    <xf numFmtId="9" fontId="0" fillId="6" borderId="0" xfId="0" applyNumberFormat="1" applyFill="1" applyAlignment="1">
      <alignment horizontal="center"/>
    </xf>
    <xf numFmtId="1" fontId="0" fillId="6" borderId="0" xfId="0" applyNumberFormat="1" applyFill="1" applyAlignment="1">
      <alignment horizontal="center"/>
    </xf>
    <xf numFmtId="164" fontId="0" fillId="6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0" borderId="0" xfId="0" applyAlignment="1">
      <alignment horizontal="left"/>
    </xf>
    <xf numFmtId="0" fontId="0" fillId="4" borderId="0" xfId="0" applyFill="1" applyAlignment="1">
      <alignment horizontal="left"/>
    </xf>
    <xf numFmtId="0" fontId="0" fillId="3" borderId="0" xfId="0" applyFill="1" applyAlignment="1">
      <alignment horizontal="center"/>
    </xf>
    <xf numFmtId="9" fontId="0" fillId="3" borderId="0" xfId="0" applyNumberFormat="1" applyFill="1" applyAlignment="1">
      <alignment horizontal="center"/>
    </xf>
    <xf numFmtId="0" fontId="0" fillId="7" borderId="0" xfId="0" applyFill="1" applyAlignment="1">
      <alignment horizontal="center"/>
    </xf>
    <xf numFmtId="1" fontId="0" fillId="0" borderId="0" xfId="0" applyNumberFormat="1" applyFill="1" applyAlignment="1">
      <alignment horizontal="center"/>
    </xf>
    <xf numFmtId="1" fontId="0" fillId="8" borderId="0" xfId="0" applyNumberFormat="1" applyFill="1" applyAlignment="1">
      <alignment horizontal="center"/>
    </xf>
    <xf numFmtId="0" fontId="0" fillId="5" borderId="0" xfId="0" applyFill="1" applyAlignment="1">
      <alignment horizontal="center"/>
    </xf>
    <xf numFmtId="1" fontId="0" fillId="5" borderId="0" xfId="0" applyNumberFormat="1" applyFill="1" applyAlignment="1">
      <alignment horizontal="center"/>
    </xf>
    <xf numFmtId="0" fontId="0" fillId="8" borderId="0" xfId="0" applyFill="1" applyAlignment="1">
      <alignment/>
    </xf>
    <xf numFmtId="0" fontId="0" fillId="8" borderId="0" xfId="0" applyFill="1" applyAlignment="1">
      <alignment horizontal="left"/>
    </xf>
    <xf numFmtId="164" fontId="0" fillId="8" borderId="0" xfId="0" applyNumberFormat="1" applyFill="1" applyAlignment="1">
      <alignment horizontal="center"/>
    </xf>
    <xf numFmtId="0" fontId="0" fillId="9" borderId="0" xfId="0" applyFill="1" applyAlignment="1">
      <alignment/>
    </xf>
    <xf numFmtId="166" fontId="0" fillId="9" borderId="1" xfId="0" applyNumberFormat="1" applyFill="1" applyBorder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9"/>
  <sheetViews>
    <sheetView tabSelected="1" workbookViewId="0" topLeftCell="A1">
      <selection activeCell="B20" sqref="B20"/>
    </sheetView>
  </sheetViews>
  <sheetFormatPr defaultColWidth="11.421875" defaultRowHeight="12.75"/>
  <cols>
    <col min="1" max="1" width="14.140625" style="0" customWidth="1"/>
    <col min="2" max="2" width="15.00390625" style="0" customWidth="1"/>
    <col min="3" max="3" width="14.57421875" style="0" customWidth="1"/>
    <col min="4" max="4" width="14.00390625" style="0" customWidth="1"/>
    <col min="5" max="5" width="15.8515625" style="0" customWidth="1"/>
    <col min="6" max="6" width="13.8515625" style="0" customWidth="1"/>
    <col min="7" max="7" width="15.57421875" style="0" customWidth="1"/>
    <col min="8" max="8" width="13.140625" style="0" customWidth="1"/>
    <col min="9" max="9" width="13.00390625" style="0" customWidth="1"/>
    <col min="10" max="10" width="14.28125" style="13" customWidth="1"/>
  </cols>
  <sheetData>
    <row r="1" ht="12.75">
      <c r="A1" t="s">
        <v>87</v>
      </c>
    </row>
    <row r="2" ht="12.75">
      <c r="A2" t="s">
        <v>88</v>
      </c>
    </row>
    <row r="3" spans="1:10" ht="18">
      <c r="A3" s="12" t="s">
        <v>51</v>
      </c>
      <c r="B3" s="1" t="s">
        <v>60</v>
      </c>
      <c r="G3" s="8" t="s">
        <v>31</v>
      </c>
      <c r="H3" s="8" t="s">
        <v>30</v>
      </c>
      <c r="I3" s="8" t="s">
        <v>29</v>
      </c>
      <c r="J3" s="18"/>
    </row>
    <row r="4" spans="7:10" ht="12.75">
      <c r="G4" s="8">
        <v>2000</v>
      </c>
      <c r="H4" s="8">
        <v>2018</v>
      </c>
      <c r="I4" s="8">
        <v>2030</v>
      </c>
      <c r="J4" s="18"/>
    </row>
    <row r="5" spans="1:10" ht="12.75">
      <c r="A5" s="3" t="s">
        <v>12</v>
      </c>
      <c r="B5" s="4" t="s">
        <v>13</v>
      </c>
      <c r="C5" s="4" t="s">
        <v>6</v>
      </c>
      <c r="D5" s="4" t="s">
        <v>20</v>
      </c>
      <c r="E5" s="4" t="s">
        <v>22</v>
      </c>
      <c r="F5" s="4" t="s">
        <v>23</v>
      </c>
      <c r="G5" s="4" t="s">
        <v>25</v>
      </c>
      <c r="H5" s="4" t="s">
        <v>25</v>
      </c>
      <c r="I5" s="4" t="s">
        <v>25</v>
      </c>
      <c r="J5" s="18"/>
    </row>
    <row r="6" spans="1:10" ht="12.75">
      <c r="A6" s="3" t="s">
        <v>15</v>
      </c>
      <c r="B6" s="4" t="s">
        <v>8</v>
      </c>
      <c r="C6" s="4" t="s">
        <v>7</v>
      </c>
      <c r="D6" s="4" t="s">
        <v>27</v>
      </c>
      <c r="E6" s="4" t="s">
        <v>21</v>
      </c>
      <c r="F6" s="4" t="s">
        <v>33</v>
      </c>
      <c r="G6" s="4" t="s">
        <v>26</v>
      </c>
      <c r="H6" s="4" t="s">
        <v>26</v>
      </c>
      <c r="I6" s="4" t="s">
        <v>26</v>
      </c>
      <c r="J6" s="18"/>
    </row>
    <row r="7" spans="1:10" ht="12.75">
      <c r="A7" s="3" t="s">
        <v>16</v>
      </c>
      <c r="B7" s="4"/>
      <c r="C7" s="4" t="s">
        <v>6</v>
      </c>
      <c r="D7" s="4" t="s">
        <v>10</v>
      </c>
      <c r="E7" s="4"/>
      <c r="F7" s="4" t="s">
        <v>32</v>
      </c>
      <c r="G7" s="4" t="s">
        <v>16</v>
      </c>
      <c r="H7" s="4" t="s">
        <v>16</v>
      </c>
      <c r="I7" s="4" t="s">
        <v>16</v>
      </c>
      <c r="J7" s="18"/>
    </row>
    <row r="8" spans="1:10" ht="12.75">
      <c r="A8" s="3"/>
      <c r="B8" s="4" t="s">
        <v>9</v>
      </c>
      <c r="C8" s="4" t="s">
        <v>19</v>
      </c>
      <c r="D8" s="4" t="s">
        <v>28</v>
      </c>
      <c r="E8" s="4" t="s">
        <v>14</v>
      </c>
      <c r="F8" s="4" t="s">
        <v>24</v>
      </c>
      <c r="G8" s="4" t="s">
        <v>34</v>
      </c>
      <c r="H8" s="4" t="s">
        <v>34</v>
      </c>
      <c r="I8" s="4" t="s">
        <v>34</v>
      </c>
      <c r="J8" s="18"/>
    </row>
    <row r="9" spans="9:10" ht="12.75">
      <c r="I9" s="6"/>
      <c r="J9" s="18"/>
    </row>
    <row r="10" spans="1:10" ht="12.75">
      <c r="A10" s="5" t="s">
        <v>1</v>
      </c>
      <c r="B10" s="11">
        <f>G19</f>
        <v>0.15</v>
      </c>
      <c r="C10" s="2">
        <f>E10/B10/D10</f>
        <v>15.12</v>
      </c>
      <c r="D10">
        <v>9.7</v>
      </c>
      <c r="E10" s="2">
        <f>E12</f>
        <v>21.999599999999997</v>
      </c>
      <c r="F10">
        <v>0.541</v>
      </c>
      <c r="G10" s="9">
        <f>E10*F10/B10*10</f>
        <v>793.4522400000001</v>
      </c>
      <c r="H10" s="9">
        <f>G10*0.63</f>
        <v>499.87491120000004</v>
      </c>
      <c r="I10" s="10">
        <f>G10*0.5</f>
        <v>396.72612000000004</v>
      </c>
      <c r="J10" s="18"/>
    </row>
    <row r="11" spans="1:10" ht="12.75">
      <c r="A11" s="5" t="s">
        <v>11</v>
      </c>
      <c r="B11" s="11">
        <f>G20</f>
        <v>0.167</v>
      </c>
      <c r="C11" s="2">
        <f>E11/B11/D11</f>
        <v>7.7604790419161676</v>
      </c>
      <c r="D11">
        <v>9.7</v>
      </c>
      <c r="E11" s="2">
        <f>E15</f>
        <v>12.5712</v>
      </c>
      <c r="F11">
        <v>0.541</v>
      </c>
      <c r="G11" s="9">
        <f aca="true" t="shared" si="0" ref="G11:G17">E11*F11/B11*10</f>
        <v>407.2466586826347</v>
      </c>
      <c r="H11" s="9">
        <f>G11*0.63</f>
        <v>256.56539497005986</v>
      </c>
      <c r="I11" s="10">
        <f>G11*0.5</f>
        <v>203.62332934131734</v>
      </c>
      <c r="J11" s="19" t="s">
        <v>48</v>
      </c>
    </row>
    <row r="12" spans="1:10" ht="12.75">
      <c r="A12" s="5" t="s">
        <v>2</v>
      </c>
      <c r="B12" s="11">
        <f>G22</f>
        <v>0.36</v>
      </c>
      <c r="C12" s="2">
        <v>6.3</v>
      </c>
      <c r="D12">
        <v>9.7</v>
      </c>
      <c r="E12" s="2">
        <f aca="true" t="shared" si="1" ref="E12:E17">B12*C12*D12</f>
        <v>21.999599999999997</v>
      </c>
      <c r="F12">
        <v>0.263</v>
      </c>
      <c r="G12" s="9">
        <f t="shared" si="0"/>
        <v>160.71929999999998</v>
      </c>
      <c r="H12" s="9">
        <f aca="true" t="shared" si="2" ref="H12:H17">G12</f>
        <v>160.71929999999998</v>
      </c>
      <c r="I12" s="10">
        <f aca="true" t="shared" si="3" ref="I12:I17">G12</f>
        <v>160.71929999999998</v>
      </c>
      <c r="J12" s="19"/>
    </row>
    <row r="13" spans="1:10" ht="12.75">
      <c r="A13" s="5" t="s">
        <v>0</v>
      </c>
      <c r="B13" s="11">
        <f>G22</f>
        <v>0.36</v>
      </c>
      <c r="C13" s="2">
        <v>3.55</v>
      </c>
      <c r="D13">
        <v>9.7</v>
      </c>
      <c r="E13" s="2">
        <f t="shared" si="1"/>
        <v>12.396599999999998</v>
      </c>
      <c r="F13">
        <v>0.263</v>
      </c>
      <c r="G13" s="9">
        <f t="shared" si="0"/>
        <v>90.56404999999998</v>
      </c>
      <c r="H13" s="9">
        <f t="shared" si="2"/>
        <v>90.56404999999998</v>
      </c>
      <c r="I13" s="10">
        <f t="shared" si="3"/>
        <v>90.56404999999998</v>
      </c>
      <c r="J13" s="19"/>
    </row>
    <row r="14" spans="1:10" ht="12.75">
      <c r="A14" s="5" t="s">
        <v>17</v>
      </c>
      <c r="B14" s="11">
        <f>G21</f>
        <v>0.583</v>
      </c>
      <c r="C14" s="2">
        <v>4</v>
      </c>
      <c r="D14">
        <v>9.7</v>
      </c>
      <c r="E14" s="2">
        <f t="shared" si="1"/>
        <v>22.620399999999997</v>
      </c>
      <c r="F14">
        <v>0.263</v>
      </c>
      <c r="G14" s="9">
        <f t="shared" si="0"/>
        <v>102.044</v>
      </c>
      <c r="H14" s="9">
        <f t="shared" si="2"/>
        <v>102.044</v>
      </c>
      <c r="I14" s="10">
        <f t="shared" si="3"/>
        <v>102.044</v>
      </c>
      <c r="J14" s="19"/>
    </row>
    <row r="15" spans="1:10" ht="12.75">
      <c r="A15" s="5" t="s">
        <v>5</v>
      </c>
      <c r="B15" s="11">
        <f>G22</f>
        <v>0.36</v>
      </c>
      <c r="C15" s="2">
        <v>3.6</v>
      </c>
      <c r="D15">
        <v>9.7</v>
      </c>
      <c r="E15" s="2">
        <f t="shared" si="1"/>
        <v>12.5712</v>
      </c>
      <c r="F15">
        <v>0.263</v>
      </c>
      <c r="G15" s="9">
        <f t="shared" si="0"/>
        <v>91.8396</v>
      </c>
      <c r="H15" s="9">
        <f t="shared" si="2"/>
        <v>91.8396</v>
      </c>
      <c r="I15" s="10">
        <f t="shared" si="3"/>
        <v>91.8396</v>
      </c>
      <c r="J15" s="19" t="s">
        <v>48</v>
      </c>
    </row>
    <row r="16" spans="1:10" ht="12.75">
      <c r="A16" s="5" t="s">
        <v>3</v>
      </c>
      <c r="B16" s="11">
        <f>G22</f>
        <v>0.36</v>
      </c>
      <c r="C16" s="2">
        <v>3.3</v>
      </c>
      <c r="D16">
        <v>9.7</v>
      </c>
      <c r="E16" s="2">
        <f t="shared" si="1"/>
        <v>11.523599999999998</v>
      </c>
      <c r="F16">
        <v>0.263</v>
      </c>
      <c r="G16" s="9">
        <f t="shared" si="0"/>
        <v>84.18629999999999</v>
      </c>
      <c r="H16" s="9">
        <f t="shared" si="2"/>
        <v>84.18629999999999</v>
      </c>
      <c r="I16" s="10">
        <f t="shared" si="3"/>
        <v>84.18629999999999</v>
      </c>
      <c r="J16" s="19" t="s">
        <v>48</v>
      </c>
    </row>
    <row r="17" spans="1:10" ht="12.75">
      <c r="A17" s="5" t="s">
        <v>4</v>
      </c>
      <c r="B17" s="11">
        <f>G22</f>
        <v>0.36</v>
      </c>
      <c r="C17" s="2">
        <v>1.4</v>
      </c>
      <c r="D17">
        <v>9.7</v>
      </c>
      <c r="E17" s="2">
        <f t="shared" si="1"/>
        <v>4.8888</v>
      </c>
      <c r="F17">
        <v>0.263</v>
      </c>
      <c r="G17" s="9">
        <f t="shared" si="0"/>
        <v>35.7154</v>
      </c>
      <c r="H17" s="9">
        <f t="shared" si="2"/>
        <v>35.7154</v>
      </c>
      <c r="I17" s="10">
        <f t="shared" si="3"/>
        <v>35.7154</v>
      </c>
      <c r="J17" s="19" t="s">
        <v>48</v>
      </c>
    </row>
    <row r="18" spans="8:10" ht="12.75">
      <c r="H18" s="7"/>
      <c r="I18" s="6"/>
      <c r="J18" s="19"/>
    </row>
    <row r="19" spans="1:8" ht="12.75">
      <c r="A19" t="s">
        <v>18</v>
      </c>
      <c r="D19" s="32" t="s">
        <v>72</v>
      </c>
      <c r="E19" s="32"/>
      <c r="F19" s="32"/>
      <c r="G19" s="33">
        <v>0.15</v>
      </c>
      <c r="H19" s="13" t="s">
        <v>71</v>
      </c>
    </row>
    <row r="20" spans="4:8" ht="12.75">
      <c r="D20" s="32" t="s">
        <v>73</v>
      </c>
      <c r="E20" s="32"/>
      <c r="F20" s="32"/>
      <c r="G20" s="33">
        <v>0.167</v>
      </c>
      <c r="H20" s="13" t="s">
        <v>71</v>
      </c>
    </row>
    <row r="21" spans="4:8" ht="12.75">
      <c r="D21" s="32" t="s">
        <v>74</v>
      </c>
      <c r="E21" s="32"/>
      <c r="F21" s="32"/>
      <c r="G21" s="33">
        <v>0.583</v>
      </c>
      <c r="H21" s="13" t="s">
        <v>71</v>
      </c>
    </row>
    <row r="22" spans="1:8" ht="12.75">
      <c r="A22" s="4" t="s">
        <v>35</v>
      </c>
      <c r="B22" s="4"/>
      <c r="D22" s="32" t="s">
        <v>76</v>
      </c>
      <c r="E22" s="32"/>
      <c r="F22" s="32"/>
      <c r="G22" s="33">
        <v>0.36</v>
      </c>
      <c r="H22" s="13" t="s">
        <v>71</v>
      </c>
    </row>
    <row r="23" ht="12.75">
      <c r="A23" t="s">
        <v>36</v>
      </c>
    </row>
    <row r="24" ht="12.75">
      <c r="A24" t="s">
        <v>75</v>
      </c>
    </row>
    <row r="25" spans="1:2" ht="12.75">
      <c r="A25" t="s">
        <v>77</v>
      </c>
      <c r="B25" s="6"/>
    </row>
    <row r="26" spans="1:2" ht="12.75">
      <c r="A26" t="s">
        <v>37</v>
      </c>
      <c r="B26" s="6"/>
    </row>
    <row r="27" ht="12.75">
      <c r="B27" s="6"/>
    </row>
    <row r="28" spans="1:3" ht="12.75">
      <c r="A28" s="4" t="s">
        <v>38</v>
      </c>
      <c r="B28" s="4"/>
      <c r="C28" s="4"/>
    </row>
    <row r="29" spans="1:2" ht="12.75">
      <c r="A29" t="s">
        <v>39</v>
      </c>
      <c r="B29" s="6"/>
    </row>
    <row r="30" spans="1:2" ht="12.75">
      <c r="A30" t="s">
        <v>40</v>
      </c>
      <c r="B30" s="6"/>
    </row>
    <row r="32" spans="1:2" ht="18">
      <c r="A32" s="12" t="s">
        <v>51</v>
      </c>
      <c r="B32" s="1" t="s">
        <v>50</v>
      </c>
    </row>
    <row r="34" spans="2:8" ht="12.75">
      <c r="B34" s="24"/>
      <c r="C34" s="22" t="s">
        <v>56</v>
      </c>
      <c r="D34" s="22" t="s">
        <v>69</v>
      </c>
      <c r="E34" s="22" t="s">
        <v>78</v>
      </c>
      <c r="F34" s="24" t="s">
        <v>67</v>
      </c>
      <c r="H34" s="22" t="s">
        <v>58</v>
      </c>
    </row>
    <row r="35" spans="2:8" ht="12.75">
      <c r="B35" s="24" t="s">
        <v>55</v>
      </c>
      <c r="C35" s="22" t="s">
        <v>57</v>
      </c>
      <c r="D35" s="23" t="s">
        <v>64</v>
      </c>
      <c r="E35" s="23" t="s">
        <v>65</v>
      </c>
      <c r="F35" s="24" t="s">
        <v>41</v>
      </c>
      <c r="H35" s="23" t="s">
        <v>59</v>
      </c>
    </row>
    <row r="36" spans="2:8" ht="12.75">
      <c r="B36" s="24"/>
      <c r="C36" s="22"/>
      <c r="D36" s="22" t="s">
        <v>63</v>
      </c>
      <c r="E36" s="22" t="s">
        <v>63</v>
      </c>
      <c r="F36" s="24" t="s">
        <v>68</v>
      </c>
      <c r="H36" s="22" t="s">
        <v>63</v>
      </c>
    </row>
    <row r="37" spans="2:8" ht="12.75">
      <c r="B37" s="21" t="s">
        <v>1</v>
      </c>
      <c r="C37" s="31">
        <f aca="true" t="shared" si="4" ref="C37:C44">C10</f>
        <v>15.12</v>
      </c>
      <c r="D37" s="26">
        <f aca="true" t="shared" si="5" ref="D37:D44">I10</f>
        <v>396.72612000000004</v>
      </c>
      <c r="E37" s="26">
        <f>I10/2</f>
        <v>198.36306000000002</v>
      </c>
      <c r="F37" s="27" t="s">
        <v>66</v>
      </c>
      <c r="H37" s="26">
        <f aca="true" t="shared" si="6" ref="H37:H44">G10</f>
        <v>793.4522400000001</v>
      </c>
    </row>
    <row r="38" spans="2:8" ht="12.75">
      <c r="B38" s="21" t="s">
        <v>11</v>
      </c>
      <c r="C38" s="31">
        <f t="shared" si="4"/>
        <v>7.7604790419161676</v>
      </c>
      <c r="D38" s="26">
        <f t="shared" si="5"/>
        <v>203.62332934131734</v>
      </c>
      <c r="E38" s="26">
        <f>I11/2</f>
        <v>101.81166467065867</v>
      </c>
      <c r="F38" s="28" t="s">
        <v>48</v>
      </c>
      <c r="H38" s="26">
        <f t="shared" si="6"/>
        <v>407.2466586826347</v>
      </c>
    </row>
    <row r="39" spans="2:8" ht="12.75">
      <c r="B39" s="21" t="s">
        <v>2</v>
      </c>
      <c r="C39" s="31">
        <f t="shared" si="4"/>
        <v>6.3</v>
      </c>
      <c r="D39" s="26">
        <f t="shared" si="5"/>
        <v>160.71929999999998</v>
      </c>
      <c r="E39" s="26">
        <f aca="true" t="shared" si="7" ref="E39:E44">I12</f>
        <v>160.71929999999998</v>
      </c>
      <c r="F39" s="27" t="s">
        <v>66</v>
      </c>
      <c r="H39" s="26">
        <f t="shared" si="6"/>
        <v>160.71929999999998</v>
      </c>
    </row>
    <row r="40" spans="2:8" ht="12.75">
      <c r="B40" s="21" t="s">
        <v>0</v>
      </c>
      <c r="C40" s="31">
        <f>C13</f>
        <v>3.55</v>
      </c>
      <c r="D40" s="26">
        <f t="shared" si="5"/>
        <v>90.56404999999998</v>
      </c>
      <c r="E40" s="26">
        <f t="shared" si="7"/>
        <v>90.56404999999998</v>
      </c>
      <c r="F40" s="27" t="s">
        <v>70</v>
      </c>
      <c r="H40" s="26">
        <f t="shared" si="6"/>
        <v>90.56404999999998</v>
      </c>
    </row>
    <row r="41" spans="2:8" ht="12.75">
      <c r="B41" s="21" t="s">
        <v>17</v>
      </c>
      <c r="C41" s="31">
        <f t="shared" si="4"/>
        <v>4</v>
      </c>
      <c r="D41" s="26">
        <f t="shared" si="5"/>
        <v>102.044</v>
      </c>
      <c r="E41" s="26">
        <f t="shared" si="7"/>
        <v>102.044</v>
      </c>
      <c r="F41" s="27" t="s">
        <v>66</v>
      </c>
      <c r="H41" s="26">
        <f t="shared" si="6"/>
        <v>102.044</v>
      </c>
    </row>
    <row r="42" spans="2:8" ht="12.75">
      <c r="B42" s="21" t="s">
        <v>54</v>
      </c>
      <c r="C42" s="31">
        <f t="shared" si="4"/>
        <v>3.6</v>
      </c>
      <c r="D42" s="26">
        <f t="shared" si="5"/>
        <v>91.8396</v>
      </c>
      <c r="E42" s="26">
        <f t="shared" si="7"/>
        <v>91.8396</v>
      </c>
      <c r="F42" s="28" t="s">
        <v>48</v>
      </c>
      <c r="H42" s="26">
        <f t="shared" si="6"/>
        <v>91.8396</v>
      </c>
    </row>
    <row r="43" spans="2:8" ht="12.75">
      <c r="B43" s="21" t="s">
        <v>3</v>
      </c>
      <c r="C43" s="31">
        <f t="shared" si="4"/>
        <v>3.3</v>
      </c>
      <c r="D43" s="26">
        <f t="shared" si="5"/>
        <v>84.18629999999999</v>
      </c>
      <c r="E43" s="26">
        <f t="shared" si="7"/>
        <v>84.18629999999999</v>
      </c>
      <c r="F43" s="27" t="s">
        <v>48</v>
      </c>
      <c r="H43" s="26">
        <f t="shared" si="6"/>
        <v>84.18629999999999</v>
      </c>
    </row>
    <row r="44" spans="2:8" ht="12.75">
      <c r="B44" s="21" t="s">
        <v>4</v>
      </c>
      <c r="C44" s="31">
        <f t="shared" si="4"/>
        <v>1.4</v>
      </c>
      <c r="D44" s="26">
        <f t="shared" si="5"/>
        <v>35.7154</v>
      </c>
      <c r="E44" s="26">
        <f t="shared" si="7"/>
        <v>35.7154</v>
      </c>
      <c r="F44" s="27" t="s">
        <v>48</v>
      </c>
      <c r="H44" s="26">
        <f t="shared" si="6"/>
        <v>35.7154</v>
      </c>
    </row>
    <row r="48" spans="1:2" ht="15.75">
      <c r="A48" s="12" t="s">
        <v>52</v>
      </c>
      <c r="B48" s="12" t="s">
        <v>79</v>
      </c>
    </row>
    <row r="50" ht="12.75">
      <c r="A50" t="s">
        <v>82</v>
      </c>
    </row>
    <row r="51" ht="12.75">
      <c r="A51" t="s">
        <v>42</v>
      </c>
    </row>
    <row r="53" spans="2:4" ht="12.75">
      <c r="B53" s="14" t="s">
        <v>41</v>
      </c>
      <c r="C53" s="14" t="s">
        <v>81</v>
      </c>
      <c r="D53" s="21" t="s">
        <v>61</v>
      </c>
    </row>
    <row r="54" spans="2:4" ht="12.75">
      <c r="B54" s="15">
        <v>1</v>
      </c>
      <c r="C54" s="25">
        <f>D38</f>
        <v>203.62332934131734</v>
      </c>
      <c r="D54" s="20" t="s">
        <v>46</v>
      </c>
    </row>
    <row r="55" spans="2:4" ht="12.75">
      <c r="B55" s="15">
        <v>0.43</v>
      </c>
      <c r="C55" s="25">
        <f>C54/B55</f>
        <v>473.5426263751566</v>
      </c>
      <c r="D55" s="20" t="s">
        <v>62</v>
      </c>
    </row>
    <row r="56" spans="2:4" ht="12.75">
      <c r="B56" s="15">
        <v>0.33</v>
      </c>
      <c r="C56" s="25">
        <f>C54/B56</f>
        <v>617.0403919433859</v>
      </c>
      <c r="D56" s="20" t="s">
        <v>47</v>
      </c>
    </row>
    <row r="57" spans="2:4" ht="12.75">
      <c r="B57" s="15">
        <v>0.28</v>
      </c>
      <c r="C57" s="25">
        <f>C54/B57</f>
        <v>727.2261762189904</v>
      </c>
      <c r="D57" s="20" t="s">
        <v>49</v>
      </c>
    </row>
    <row r="61" spans="1:2" ht="15.75">
      <c r="A61" s="12" t="s">
        <v>52</v>
      </c>
      <c r="B61" s="12" t="s">
        <v>80</v>
      </c>
    </row>
    <row r="63" ht="12.75">
      <c r="A63" t="s">
        <v>83</v>
      </c>
    </row>
    <row r="64" ht="12.75">
      <c r="A64" t="s">
        <v>42</v>
      </c>
    </row>
    <row r="66" spans="2:4" ht="12.75">
      <c r="B66" s="14" t="s">
        <v>41</v>
      </c>
      <c r="C66" s="14" t="s">
        <v>81</v>
      </c>
      <c r="D66" s="21" t="s">
        <v>61</v>
      </c>
    </row>
    <row r="67" spans="2:4" ht="12.75">
      <c r="B67" s="15">
        <v>1</v>
      </c>
      <c r="C67" s="26">
        <f>C54/2</f>
        <v>101.81166467065867</v>
      </c>
      <c r="D67" s="30" t="s">
        <v>46</v>
      </c>
    </row>
    <row r="68" spans="2:4" ht="12.75">
      <c r="B68" s="15">
        <v>0.43</v>
      </c>
      <c r="C68" s="26">
        <f>C67/B68</f>
        <v>236.7713131875783</v>
      </c>
      <c r="D68" s="30" t="s">
        <v>62</v>
      </c>
    </row>
    <row r="69" spans="2:4" ht="12.75">
      <c r="B69" s="15">
        <v>0.33</v>
      </c>
      <c r="C69" s="26">
        <f>C67/B69</f>
        <v>308.52019597169294</v>
      </c>
      <c r="D69" s="30" t="s">
        <v>47</v>
      </c>
    </row>
    <row r="70" spans="2:4" ht="12.75">
      <c r="B70" s="15">
        <v>0.28</v>
      </c>
      <c r="C70" s="26">
        <f>C67/B70</f>
        <v>363.6130881094952</v>
      </c>
      <c r="D70" s="30" t="s">
        <v>49</v>
      </c>
    </row>
    <row r="74" spans="1:2" ht="15.75">
      <c r="A74" s="12" t="s">
        <v>53</v>
      </c>
      <c r="B74" s="12" t="s">
        <v>43</v>
      </c>
    </row>
    <row r="76" spans="1:2" ht="12.75">
      <c r="A76" t="s">
        <v>44</v>
      </c>
      <c r="B76" s="6"/>
    </row>
    <row r="77" ht="12.75">
      <c r="B77" s="6"/>
    </row>
    <row r="78" spans="2:4" ht="12.75">
      <c r="B78" s="14" t="s">
        <v>41</v>
      </c>
      <c r="C78" s="14" t="s">
        <v>81</v>
      </c>
      <c r="D78" s="21" t="s">
        <v>61</v>
      </c>
    </row>
    <row r="79" spans="2:4" ht="12.75">
      <c r="B79" s="16">
        <v>1</v>
      </c>
      <c r="C79" s="26">
        <f>I12</f>
        <v>160.71929999999998</v>
      </c>
      <c r="D79" s="29"/>
    </row>
    <row r="80" spans="2:4" ht="12.75">
      <c r="B80" s="17">
        <v>1.3</v>
      </c>
      <c r="C80" s="26">
        <f>C79/B80</f>
        <v>123.63023076923075</v>
      </c>
      <c r="D80" s="29" t="s">
        <v>45</v>
      </c>
    </row>
    <row r="81" spans="2:4" ht="12.75">
      <c r="B81" s="16">
        <v>2</v>
      </c>
      <c r="C81" s="26">
        <f>C79/B81</f>
        <v>80.35964999999999</v>
      </c>
      <c r="D81" s="29"/>
    </row>
    <row r="82" spans="2:4" ht="12.75">
      <c r="B82" s="16">
        <v>3</v>
      </c>
      <c r="C82" s="26">
        <f>C79/B82</f>
        <v>53.57309999999999</v>
      </c>
      <c r="D82" s="29"/>
    </row>
    <row r="83" spans="2:4" ht="12.75">
      <c r="B83" s="16">
        <v>4</v>
      </c>
      <c r="C83" s="26">
        <f>C79/B83</f>
        <v>40.179824999999994</v>
      </c>
      <c r="D83" s="29"/>
    </row>
    <row r="84" spans="2:4" ht="12.75">
      <c r="B84" s="16">
        <v>5</v>
      </c>
      <c r="C84" s="26">
        <f>C79/B84</f>
        <v>32.14386</v>
      </c>
      <c r="D84" s="29"/>
    </row>
    <row r="87" spans="1:7" ht="12.75">
      <c r="A87" s="5" t="s">
        <v>85</v>
      </c>
      <c r="B87" s="5"/>
      <c r="C87" s="5"/>
      <c r="D87" s="5"/>
      <c r="E87" s="5"/>
      <c r="F87" s="5"/>
      <c r="G87" s="5"/>
    </row>
    <row r="88" spans="2:5" ht="12.75">
      <c r="B88" s="5" t="s">
        <v>84</v>
      </c>
      <c r="C88" s="5"/>
      <c r="D88" s="5"/>
      <c r="E88" s="5"/>
    </row>
    <row r="89" spans="1:4" ht="12.75">
      <c r="A89" s="5" t="s">
        <v>86</v>
      </c>
      <c r="B89" s="5"/>
      <c r="C89" s="5"/>
      <c r="D89" s="5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Heinz</dc:creator>
  <cp:keywords/>
  <dc:description/>
  <cp:lastModifiedBy>G. Heinz</cp:lastModifiedBy>
  <dcterms:created xsi:type="dcterms:W3CDTF">2020-01-22T09:32:03Z</dcterms:created>
  <dcterms:modified xsi:type="dcterms:W3CDTF">2023-08-30T07:41:49Z</dcterms:modified>
  <cp:category/>
  <cp:version/>
  <cp:contentType/>
  <cp:contentStatus/>
</cp:coreProperties>
</file>